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нсовая математика" sheetId="1" r:id="rId1"/>
  </sheets>
  <definedNames/>
  <calcPr fullCalcOnLoad="1"/>
</workbook>
</file>

<file path=xl/sharedStrings.xml><?xml version="1.0" encoding="utf-8"?>
<sst xmlns="http://schemas.openxmlformats.org/spreadsheetml/2006/main" count="114" uniqueCount="81">
  <si>
    <t>http://www.mathprofi.ru/</t>
  </si>
  <si>
    <t>Емелин А., Высшая математика – просто и доступно!</t>
  </si>
  <si>
    <t>.</t>
  </si>
  <si>
    <t>Введите ваши данные в поля зеленого цвета и получите готовый ответ!</t>
  </si>
  <si>
    <t>Калькулятор некоторых задач финансовой математики</t>
  </si>
  <si>
    <t>Введите число</t>
  </si>
  <si>
    <t>от</t>
  </si>
  <si>
    <t>равно:</t>
  </si>
  <si>
    <r>
      <t>Задача 1.</t>
    </r>
    <r>
      <rPr>
        <b/>
        <sz val="12"/>
        <rFont val="Arial"/>
        <family val="2"/>
      </rPr>
      <t xml:space="preserve"> Вычисление процента от числа</t>
    </r>
  </si>
  <si>
    <r>
      <t>Задача 2.</t>
    </r>
    <r>
      <rPr>
        <b/>
        <sz val="12"/>
        <rFont val="Arial"/>
        <family val="2"/>
      </rPr>
      <t xml:space="preserve"> Обратная задача</t>
    </r>
  </si>
  <si>
    <t>Известно, что</t>
  </si>
  <si>
    <t>Двойной клик по любой из желтых ячеек позволяет увидеть формулу</t>
  </si>
  <si>
    <t>Тогда</t>
  </si>
  <si>
    <t>составляют</t>
  </si>
  <si>
    <t>Введите размер вклада</t>
  </si>
  <si>
    <r>
      <t>Задача 3.</t>
    </r>
    <r>
      <rPr>
        <b/>
        <sz val="12"/>
        <rFont val="Arial"/>
        <family val="2"/>
      </rPr>
      <t xml:space="preserve"> Формула сложных процентов</t>
    </r>
  </si>
  <si>
    <t>Введите ЕЖЕМЕСЯЧНУЮ ставку начисления</t>
  </si>
  <si>
    <t>%</t>
  </si>
  <si>
    <r>
      <t xml:space="preserve">% </t>
    </r>
    <r>
      <rPr>
        <i/>
        <sz val="8"/>
        <rFont val="Arial"/>
        <family val="2"/>
      </rPr>
      <t>(если вам дана годовая, то её нужно разделить на 12)</t>
    </r>
  </si>
  <si>
    <t>Введите срок вклада В МЕСЯЦАХ:</t>
  </si>
  <si>
    <t>д.е.</t>
  </si>
  <si>
    <r>
      <t>Задача 4.</t>
    </r>
    <r>
      <rPr>
        <b/>
        <sz val="12"/>
        <rFont val="Arial"/>
        <family val="2"/>
      </rPr>
      <t xml:space="preserve"> Обратная задача №1</t>
    </r>
  </si>
  <si>
    <t>Введите сумму, которая должна накопиться:</t>
  </si>
  <si>
    <t xml:space="preserve">% </t>
  </si>
  <si>
    <t>Данная сумма накопится примерно через</t>
  </si>
  <si>
    <t>месяца (ев)</t>
  </si>
  <si>
    <r>
      <t>Задача 5.</t>
    </r>
    <r>
      <rPr>
        <b/>
        <sz val="12"/>
        <rFont val="Arial"/>
        <family val="2"/>
      </rPr>
      <t xml:space="preserve"> Обратная задача №2</t>
    </r>
  </si>
  <si>
    <t>Введите сумму, которая должна накопиться через этот срок</t>
  </si>
  <si>
    <t>Для этого первоначальный вклад должен составлять</t>
  </si>
  <si>
    <t xml:space="preserve">Так, например, если начисление процентов производится раз в квартал, то годовую номинальную ставку </t>
  </si>
  <si>
    <t>следует разделить на 4 – это будет величина</t>
  </si>
  <si>
    <t>И, соответственно,</t>
  </si>
  <si>
    <t>(квартальная ставка начисления)</t>
  </si>
  <si>
    <t xml:space="preserve"> будет обозначать количество кварталов.</t>
  </si>
  <si>
    <t>http://mathprofi.ru/files/zadachi_finansovoi_matematiki.pdf</t>
  </si>
  <si>
    <t>Внимание!  Данный макет предназначен, прежде всего, для самопроверки. Многие расчёты недостаточно подробны для чистового оформления задач! Примеры решений находятся по адресу:</t>
  </si>
  <si>
    <t>Введите номинальную годовую ставку</t>
  </si>
  <si>
    <t>Считаем:</t>
  </si>
  <si>
    <t>Квартальная ставка:</t>
  </si>
  <si>
    <t>Ежеквартальный доход по простой процентной ставке:</t>
  </si>
  <si>
    <t>Общий (за 6 кварталов) доход по сложной процентной ставке</t>
  </si>
  <si>
    <t>Общий (за 6 кварталов) доход по простой процентной ставке</t>
  </si>
  <si>
    <t>Разница доходов</t>
  </si>
  <si>
    <t>Выполним чертёж:</t>
  </si>
  <si>
    <t>Кварталы:</t>
  </si>
  <si>
    <t>По простой схеме:</t>
  </si>
  <si>
    <t>По сложной схеме:</t>
  </si>
  <si>
    <t>Итого:</t>
  </si>
  <si>
    <t>В случае необходимости отредактируйте шкалу горизонтальной оси:</t>
  </si>
  <si>
    <t>Правый щелчок на оси – Формат оси – вкладка «Шкала»</t>
  </si>
  <si>
    <r>
      <t xml:space="preserve">Вычисления к </t>
    </r>
    <r>
      <rPr>
        <b/>
        <sz val="12"/>
        <color indexed="10"/>
        <rFont val="Arial"/>
        <family val="2"/>
      </rPr>
      <t xml:space="preserve">Задаче 6. </t>
    </r>
  </si>
  <si>
    <t xml:space="preserve">http://mathprofi.ru/files/zadachi_finansovoi_matematiki.pdf </t>
  </si>
  <si>
    <t>– см. файл</t>
  </si>
  <si>
    <r>
      <t xml:space="preserve">Калькулятор к </t>
    </r>
    <r>
      <rPr>
        <b/>
        <sz val="12"/>
        <color indexed="10"/>
        <rFont val="Arial"/>
        <family val="2"/>
      </rPr>
      <t xml:space="preserve">Задаче 7. </t>
    </r>
  </si>
  <si>
    <t>Введите процентную ставку</t>
  </si>
  <si>
    <t>Введите, сумму, которая должна накопиться после всех начислений</t>
  </si>
  <si>
    <t xml:space="preserve">Чтобы накопилась данная сумма, нужно вносить взносы в размере </t>
  </si>
  <si>
    <t xml:space="preserve">д.е. перед каждым начислением процентов </t>
  </si>
  <si>
    <t>Введите общую сумму займа</t>
  </si>
  <si>
    <r>
      <t>%</t>
    </r>
    <r>
      <rPr>
        <i/>
        <sz val="8"/>
        <rFont val="Arial"/>
        <family val="2"/>
      </rPr>
      <t xml:space="preserve"> (месячную, квартальную, годовую либо другую)</t>
    </r>
  </si>
  <si>
    <t>Укажите, сколько раз проводятся начисления по данной ставке</t>
  </si>
  <si>
    <r>
      <t>еже</t>
    </r>
    <r>
      <rPr>
        <i/>
        <sz val="10"/>
        <rFont val="Arial"/>
        <family val="2"/>
      </rPr>
      <t>(месячная/квартальная/годовая либо другая)</t>
    </r>
    <r>
      <rPr>
        <sz val="10"/>
        <rFont val="Arial"/>
        <family val="0"/>
      </rPr>
      <t xml:space="preserve"> выплата по кредиту составит</t>
    </r>
  </si>
  <si>
    <t>Суммарная выплата за весь срок:</t>
  </si>
  <si>
    <t>Введите процентную ставку периода начисления</t>
  </si>
  <si>
    <r>
      <t xml:space="preserve">Калькулятор к </t>
    </r>
    <r>
      <rPr>
        <b/>
        <sz val="12"/>
        <color indexed="10"/>
        <rFont val="Arial"/>
        <family val="2"/>
      </rPr>
      <t xml:space="preserve">Задачам 12 и 13. </t>
    </r>
  </si>
  <si>
    <t>Переплата в связи с заимствованием средств:</t>
  </si>
  <si>
    <r>
      <t xml:space="preserve">Кредитный калькулятор к </t>
    </r>
    <r>
      <rPr>
        <b/>
        <sz val="12"/>
        <color indexed="10"/>
        <rFont val="Arial"/>
        <family val="2"/>
      </rPr>
      <t xml:space="preserve">Задаче 11. </t>
    </r>
  </si>
  <si>
    <t>Введите номинальную стоимость векселя</t>
  </si>
  <si>
    <t>Введите процентную ставку периода дисконтирования</t>
  </si>
  <si>
    <t>Укажите, сколько раз уменьшен номинал по данной ставке</t>
  </si>
  <si>
    <t>Реальный размер заёмных средств по схеме математического дисконтирования</t>
  </si>
  <si>
    <t>Mатематический дисконт</t>
  </si>
  <si>
    <t xml:space="preserve">Реальный размер заёмных средств по схеме банковского дисконтирования  </t>
  </si>
  <si>
    <t>Банковский дисконт</t>
  </si>
  <si>
    <t>Разница в дисконтах</t>
  </si>
  <si>
    <t>Поквартальные доходы, д.е.:</t>
  </si>
  <si>
    <r>
      <t>Внимание!</t>
    </r>
    <r>
      <rPr>
        <sz val="12"/>
        <rFont val="Arial"/>
        <family val="2"/>
      </rPr>
      <t xml:space="preserve"> </t>
    </r>
    <r>
      <rPr>
        <b/>
        <sz val="11"/>
        <rFont val="Arial"/>
        <family val="2"/>
      </rPr>
      <t>Калькуляторы Задач №№3-5 пригодны и для произвольного периода начисления!</t>
    </r>
  </si>
  <si>
    <t>%-ов от</t>
  </si>
  <si>
    <t>Если проценты каждый месяц не изымаются, а капитализируются, то по истечению срока накопится</t>
  </si>
  <si>
    <t>Введите процент</t>
  </si>
  <si>
    <t>Введите ЕЖЕМЕСЯЧНУЮ ставку начисления процентов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</si>
</sst>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22">
    <font>
      <sz val="10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2"/>
      <color indexed="57"/>
      <name val="Times New Roman"/>
      <family val="1"/>
    </font>
    <font>
      <sz val="14"/>
      <color indexed="10"/>
      <name val="Arial"/>
      <family val="2"/>
    </font>
    <font>
      <b/>
      <sz val="12"/>
      <name val="Arial"/>
      <family val="0"/>
    </font>
    <font>
      <b/>
      <sz val="12"/>
      <color indexed="14"/>
      <name val="Arial"/>
      <family val="2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3" fillId="0" borderId="0" xfId="0" applyFont="1" applyAlignment="1">
      <alignment/>
    </xf>
    <xf numFmtId="176" fontId="0" fillId="3" borderId="0" xfId="0" applyNumberFormat="1" applyFill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7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15" applyAlignment="1">
      <alignment/>
    </xf>
    <xf numFmtId="0" fontId="7" fillId="0" borderId="0" xfId="0" applyFont="1" applyAlignment="1">
      <alignment horizontal="right"/>
    </xf>
    <xf numFmtId="0" fontId="2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 shrinkToFit="1"/>
    </xf>
    <xf numFmtId="0" fontId="4" fillId="0" borderId="0" xfId="15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1" xfId="0" applyBorder="1" applyAlignment="1">
      <alignment horizontal="left"/>
    </xf>
    <xf numFmtId="0" fontId="4" fillId="0" borderId="0" xfId="15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Ежеквартальные доходы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82775"/>
          <c:h val="0.774"/>
        </c:manualLayout>
      </c:layout>
      <c:barChart>
        <c:barDir val="bar"/>
        <c:grouping val="clustered"/>
        <c:varyColors val="0"/>
        <c:ser>
          <c:idx val="0"/>
          <c:order val="0"/>
          <c:tx>
            <c:v>Доходы по простым процентам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'Финансовая математика'!$C$80:$H$80</c:f>
              <c:numCache/>
            </c:numRef>
          </c:val>
        </c:ser>
        <c:ser>
          <c:idx val="1"/>
          <c:order val="1"/>
          <c:tx>
            <c:v>Доходы по сложным процентам</c:v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'Финансовая математика'!$C$81:$H$81</c:f>
              <c:numCache/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№ квартала</a:t>
                </a:r>
              </a:p>
            </c:rich>
          </c:tx>
          <c:layout>
            <c:manualLayout>
              <c:xMode val="factor"/>
              <c:yMode val="factor"/>
              <c:x val="0.0012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руб.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796034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5"/>
          <c:y val="0.929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2.wmf" /><Relationship Id="rId6" Type="http://schemas.openxmlformats.org/officeDocument/2006/relationships/image" Target="../media/image5.wmf" /><Relationship Id="rId7" Type="http://schemas.openxmlformats.org/officeDocument/2006/relationships/image" Target="../media/image3.wmf" /><Relationship Id="rId8" Type="http://schemas.openxmlformats.org/officeDocument/2006/relationships/image" Target="../media/image1.wmf" /><Relationship Id="rId9" Type="http://schemas.openxmlformats.org/officeDocument/2006/relationships/image" Target="../media/image6.wmf" /><Relationship Id="rId10" Type="http://schemas.openxmlformats.org/officeDocument/2006/relationships/image" Target="../media/image7.wmf" /><Relationship Id="rId11" Type="http://schemas.openxmlformats.org/officeDocument/2006/relationships/image" Target="../media/image8.wmf" /><Relationship Id="rId12" Type="http://schemas.openxmlformats.org/officeDocument/2006/relationships/image" Target="../media/image6.wmf" /><Relationship Id="rId13" Type="http://schemas.openxmlformats.org/officeDocument/2006/relationships/image" Target="../media/image7.wmf" /><Relationship Id="rId14" Type="http://schemas.openxmlformats.org/officeDocument/2006/relationships/image" Target="../media/image9.wmf" /><Relationship Id="rId15" Type="http://schemas.openxmlformats.org/officeDocument/2006/relationships/image" Target="../media/image8.wmf" /><Relationship Id="rId16" Type="http://schemas.openxmlformats.org/officeDocument/2006/relationships/image" Target="../media/image7.wmf" /><Relationship Id="rId17" Type="http://schemas.openxmlformats.org/officeDocument/2006/relationships/image" Target="../media/image8.wmf" /><Relationship Id="rId18" Type="http://schemas.openxmlformats.org/officeDocument/2006/relationships/image" Target="../media/image9.wmf" /><Relationship Id="rId19" Type="http://schemas.openxmlformats.org/officeDocument/2006/relationships/image" Target="../media/image6.wmf" /><Relationship Id="rId20" Type="http://schemas.openxmlformats.org/officeDocument/2006/relationships/image" Target="../media/image11.wmf" /><Relationship Id="rId21" Type="http://schemas.openxmlformats.org/officeDocument/2006/relationships/image" Target="../media/image12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13.wmf" /><Relationship Id="rId25" Type="http://schemas.openxmlformats.org/officeDocument/2006/relationships/image" Target="../media/image14.wmf" /><Relationship Id="rId26" Type="http://schemas.openxmlformats.org/officeDocument/2006/relationships/image" Target="../media/image10.wmf" /><Relationship Id="rId27" Type="http://schemas.openxmlformats.org/officeDocument/2006/relationships/image" Target="../media/image15.wmf" /><Relationship Id="rId28" Type="http://schemas.openxmlformats.org/officeDocument/2006/relationships/image" Target="../media/image7.wmf" /><Relationship Id="rId29" Type="http://schemas.openxmlformats.org/officeDocument/2006/relationships/image" Target="../media/image8.wmf" /><Relationship Id="rId30" Type="http://schemas.openxmlformats.org/officeDocument/2006/relationships/image" Target="../media/image9.wmf" /><Relationship Id="rId31" Type="http://schemas.openxmlformats.org/officeDocument/2006/relationships/image" Target="../media/image17.wmf" /><Relationship Id="rId32" Type="http://schemas.openxmlformats.org/officeDocument/2006/relationships/image" Target="../media/image16.wmf" /><Relationship Id="rId33" Type="http://schemas.openxmlformats.org/officeDocument/2006/relationships/image" Target="../media/image7.wmf" /><Relationship Id="rId34" Type="http://schemas.openxmlformats.org/officeDocument/2006/relationships/image" Target="../media/image8.wmf" /><Relationship Id="rId35" Type="http://schemas.openxmlformats.org/officeDocument/2006/relationships/image" Target="../media/image18.wmf" /><Relationship Id="rId36" Type="http://schemas.openxmlformats.org/officeDocument/2006/relationships/image" Target="../media/image19.wmf" /><Relationship Id="rId37" Type="http://schemas.openxmlformats.org/officeDocument/2006/relationships/image" Target="../media/image7.wmf" /><Relationship Id="rId38" Type="http://schemas.openxmlformats.org/officeDocument/2006/relationships/image" Target="../media/image8.wmf" /><Relationship Id="rId39" Type="http://schemas.openxmlformats.org/officeDocument/2006/relationships/image" Target="../media/image20.wmf" /><Relationship Id="rId40" Type="http://schemas.openxmlformats.org/officeDocument/2006/relationships/image" Target="../media/image22.wmf" /><Relationship Id="rId41" Type="http://schemas.openxmlformats.org/officeDocument/2006/relationships/image" Target="../media/image20.wmf" /><Relationship Id="rId42" Type="http://schemas.openxmlformats.org/officeDocument/2006/relationships/image" Target="../media/image21.wmf" /><Relationship Id="rId43" Type="http://schemas.openxmlformats.org/officeDocument/2006/relationships/image" Target="../media/image23.wmf" /><Relationship Id="rId44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57150</xdr:rowOff>
    </xdr:from>
    <xdr:to>
      <xdr:col>7</xdr:col>
      <xdr:colOff>419100</xdr:colOff>
      <xdr:row>105</xdr:row>
      <xdr:rowOff>114300</xdr:rowOff>
    </xdr:to>
    <xdr:graphicFrame>
      <xdr:nvGraphicFramePr>
        <xdr:cNvPr id="1" name="Chart 26"/>
        <xdr:cNvGraphicFramePr/>
      </xdr:nvGraphicFramePr>
      <xdr:xfrm>
        <a:off x="9525" y="14935200"/>
        <a:ext cx="4676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profi.ru/" TargetMode="External" /><Relationship Id="rId2" Type="http://schemas.openxmlformats.org/officeDocument/2006/relationships/hyperlink" Target="http://www.mathprofi.ru/" TargetMode="External" /><Relationship Id="rId3" Type="http://schemas.openxmlformats.org/officeDocument/2006/relationships/hyperlink" Target="http://mathprofi.ru/files/zadachi_finansovoi_matematiki.pdf" TargetMode="External" /><Relationship Id="rId4" Type="http://schemas.openxmlformats.org/officeDocument/2006/relationships/hyperlink" Target="http://mathprofi.ru/files/zadachi_finansovoi_matematiki.pdf" TargetMode="External" /><Relationship Id="rId5" Type="http://schemas.openxmlformats.org/officeDocument/2006/relationships/oleObject" Target="../embeddings/oleObject_0_0.bin" /><Relationship Id="rId6" Type="http://schemas.openxmlformats.org/officeDocument/2006/relationships/oleObject" Target="../embeddings/oleObject_0_1.bin" /><Relationship Id="rId7" Type="http://schemas.openxmlformats.org/officeDocument/2006/relationships/oleObject" Target="../embeddings/oleObject_0_2.bin" /><Relationship Id="rId8" Type="http://schemas.openxmlformats.org/officeDocument/2006/relationships/oleObject" Target="../embeddings/oleObject_0_3.bin" /><Relationship Id="rId9" Type="http://schemas.openxmlformats.org/officeDocument/2006/relationships/oleObject" Target="../embeddings/oleObject_0_4.bin" /><Relationship Id="rId10" Type="http://schemas.openxmlformats.org/officeDocument/2006/relationships/oleObject" Target="../embeddings/oleObject_0_5.bin" /><Relationship Id="rId11" Type="http://schemas.openxmlformats.org/officeDocument/2006/relationships/oleObject" Target="../embeddings/oleObject_0_6.bin" /><Relationship Id="rId12" Type="http://schemas.openxmlformats.org/officeDocument/2006/relationships/oleObject" Target="../embeddings/oleObject_0_7.bin" /><Relationship Id="rId13" Type="http://schemas.openxmlformats.org/officeDocument/2006/relationships/oleObject" Target="../embeddings/oleObject_0_8.bin" /><Relationship Id="rId14" Type="http://schemas.openxmlformats.org/officeDocument/2006/relationships/oleObject" Target="../embeddings/oleObject_0_9.bin" /><Relationship Id="rId15" Type="http://schemas.openxmlformats.org/officeDocument/2006/relationships/oleObject" Target="../embeddings/oleObject_0_10.bin" /><Relationship Id="rId16" Type="http://schemas.openxmlformats.org/officeDocument/2006/relationships/oleObject" Target="../embeddings/oleObject_0_11.bin" /><Relationship Id="rId17" Type="http://schemas.openxmlformats.org/officeDocument/2006/relationships/oleObject" Target="../embeddings/oleObject_0_12.bin" /><Relationship Id="rId18" Type="http://schemas.openxmlformats.org/officeDocument/2006/relationships/oleObject" Target="../embeddings/oleObject_0_13.bin" /><Relationship Id="rId19" Type="http://schemas.openxmlformats.org/officeDocument/2006/relationships/oleObject" Target="../embeddings/oleObject_0_14.bin" /><Relationship Id="rId20" Type="http://schemas.openxmlformats.org/officeDocument/2006/relationships/oleObject" Target="../embeddings/oleObject_0_15.bin" /><Relationship Id="rId21" Type="http://schemas.openxmlformats.org/officeDocument/2006/relationships/oleObject" Target="../embeddings/oleObject_0_16.bin" /><Relationship Id="rId22" Type="http://schemas.openxmlformats.org/officeDocument/2006/relationships/oleObject" Target="../embeddings/oleObject_0_17.bin" /><Relationship Id="rId23" Type="http://schemas.openxmlformats.org/officeDocument/2006/relationships/oleObject" Target="../embeddings/oleObject_0_18.bin" /><Relationship Id="rId24" Type="http://schemas.openxmlformats.org/officeDocument/2006/relationships/oleObject" Target="../embeddings/oleObject_0_19.bin" /><Relationship Id="rId25" Type="http://schemas.openxmlformats.org/officeDocument/2006/relationships/oleObject" Target="../embeddings/oleObject_0_20.bin" /><Relationship Id="rId26" Type="http://schemas.openxmlformats.org/officeDocument/2006/relationships/oleObject" Target="../embeddings/oleObject_0_21.bin" /><Relationship Id="rId27" Type="http://schemas.openxmlformats.org/officeDocument/2006/relationships/oleObject" Target="../embeddings/oleObject_0_22.bin" /><Relationship Id="rId28" Type="http://schemas.openxmlformats.org/officeDocument/2006/relationships/oleObject" Target="../embeddings/oleObject_0_23.bin" /><Relationship Id="rId29" Type="http://schemas.openxmlformats.org/officeDocument/2006/relationships/oleObject" Target="../embeddings/oleObject_0_24.bin" /><Relationship Id="rId30" Type="http://schemas.openxmlformats.org/officeDocument/2006/relationships/oleObject" Target="../embeddings/oleObject_0_25.bin" /><Relationship Id="rId31" Type="http://schemas.openxmlformats.org/officeDocument/2006/relationships/oleObject" Target="../embeddings/oleObject_0_26.bin" /><Relationship Id="rId32" Type="http://schemas.openxmlformats.org/officeDocument/2006/relationships/oleObject" Target="../embeddings/oleObject_0_27.bin" /><Relationship Id="rId33" Type="http://schemas.openxmlformats.org/officeDocument/2006/relationships/oleObject" Target="../embeddings/oleObject_0_28.bin" /><Relationship Id="rId34" Type="http://schemas.openxmlformats.org/officeDocument/2006/relationships/oleObject" Target="../embeddings/oleObject_0_29.bin" /><Relationship Id="rId35" Type="http://schemas.openxmlformats.org/officeDocument/2006/relationships/oleObject" Target="../embeddings/oleObject_0_30.bin" /><Relationship Id="rId36" Type="http://schemas.openxmlformats.org/officeDocument/2006/relationships/oleObject" Target="../embeddings/oleObject_0_31.bin" /><Relationship Id="rId37" Type="http://schemas.openxmlformats.org/officeDocument/2006/relationships/oleObject" Target="../embeddings/oleObject_0_32.bin" /><Relationship Id="rId38" Type="http://schemas.openxmlformats.org/officeDocument/2006/relationships/oleObject" Target="../embeddings/oleObject_0_33.bin" /><Relationship Id="rId39" Type="http://schemas.openxmlformats.org/officeDocument/2006/relationships/oleObject" Target="../embeddings/oleObject_0_34.bin" /><Relationship Id="rId40" Type="http://schemas.openxmlformats.org/officeDocument/2006/relationships/oleObject" Target="../embeddings/oleObject_0_35.bin" /><Relationship Id="rId41" Type="http://schemas.openxmlformats.org/officeDocument/2006/relationships/oleObject" Target="../embeddings/oleObject_0_36.bin" /><Relationship Id="rId42" Type="http://schemas.openxmlformats.org/officeDocument/2006/relationships/oleObject" Target="../embeddings/oleObject_0_37.bin" /><Relationship Id="rId43" Type="http://schemas.openxmlformats.org/officeDocument/2006/relationships/oleObject" Target="../embeddings/oleObject_0_38.bin" /><Relationship Id="rId44" Type="http://schemas.openxmlformats.org/officeDocument/2006/relationships/oleObject" Target="../embeddings/oleObject_0_39.bin" /><Relationship Id="rId45" Type="http://schemas.openxmlformats.org/officeDocument/2006/relationships/oleObject" Target="../embeddings/oleObject_0_40.bin" /><Relationship Id="rId46" Type="http://schemas.openxmlformats.org/officeDocument/2006/relationships/oleObject" Target="../embeddings/oleObject_0_41.bin" /><Relationship Id="rId47" Type="http://schemas.openxmlformats.org/officeDocument/2006/relationships/oleObject" Target="../embeddings/oleObject_0_42.bin" /><Relationship Id="rId48" Type="http://schemas.openxmlformats.org/officeDocument/2006/relationships/oleObject" Target="../embeddings/oleObject_0_43.bin" /><Relationship Id="rId49" Type="http://schemas.openxmlformats.org/officeDocument/2006/relationships/vmlDrawing" Target="../drawings/vmlDrawing1.vml" /><Relationship Id="rId50" Type="http://schemas.openxmlformats.org/officeDocument/2006/relationships/drawing" Target="../drawings/drawing1.x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7"/>
  <sheetViews>
    <sheetView tabSelected="1" workbookViewId="0" topLeftCell="A1">
      <selection activeCell="K19" sqref="K19"/>
    </sheetView>
  </sheetViews>
  <sheetFormatPr defaultColWidth="9.140625" defaultRowHeight="12.75"/>
  <sheetData>
    <row r="1" spans="1:11" ht="56.2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="2" customFormat="1" ht="15">
      <c r="A2" s="1"/>
    </row>
    <row r="3" spans="1:4" s="2" customFormat="1" ht="15.75">
      <c r="A3" s="24" t="s">
        <v>0</v>
      </c>
      <c r="B3" s="25"/>
      <c r="C3" s="25"/>
      <c r="D3" s="8" t="s">
        <v>1</v>
      </c>
    </row>
    <row r="4" s="2" customFormat="1" ht="15">
      <c r="A4" s="2" t="s">
        <v>2</v>
      </c>
    </row>
    <row r="5" spans="1:11" ht="12.7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7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2" customFormat="1" ht="15.75">
      <c r="A8" s="28" t="s">
        <v>34</v>
      </c>
      <c r="B8" s="29"/>
      <c r="C8" s="29"/>
      <c r="D8" s="29"/>
      <c r="E8" s="29"/>
      <c r="F8" s="29"/>
      <c r="G8" s="29"/>
      <c r="H8" s="30"/>
      <c r="I8" s="4"/>
      <c r="J8" s="4"/>
      <c r="K8" s="4"/>
    </row>
    <row r="9" s="2" customFormat="1" ht="15"/>
    <row r="10" spans="1:11" s="5" customFormat="1" ht="15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5" customFormat="1" ht="15.75">
      <c r="A11" s="1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="2" customFormat="1" ht="15"/>
    <row r="13" s="5" customFormat="1" ht="15.75">
      <c r="A13" s="11" t="s">
        <v>8</v>
      </c>
    </row>
    <row r="15" spans="1:3" ht="12.75">
      <c r="A15" t="s">
        <v>5</v>
      </c>
      <c r="C15" s="9">
        <v>1800</v>
      </c>
    </row>
    <row r="16" spans="1:5" ht="12.75">
      <c r="A16" t="s">
        <v>79</v>
      </c>
      <c r="D16" s="9">
        <v>15</v>
      </c>
      <c r="E16" t="s">
        <v>17</v>
      </c>
    </row>
    <row r="18" spans="2:4" ht="12.75">
      <c r="B18" t="s">
        <v>6</v>
      </c>
      <c r="C18" t="s">
        <v>7</v>
      </c>
      <c r="D18" s="10">
        <f>C15*D16/100</f>
        <v>270</v>
      </c>
    </row>
    <row r="20" s="5" customFormat="1" ht="15.75">
      <c r="A20" s="11" t="s">
        <v>9</v>
      </c>
    </row>
    <row r="22" spans="1:7" ht="12.75">
      <c r="A22" t="s">
        <v>10</v>
      </c>
      <c r="C22" s="9">
        <v>10</v>
      </c>
      <c r="D22" t="s">
        <v>77</v>
      </c>
      <c r="E22" t="s">
        <v>13</v>
      </c>
      <c r="G22" s="9">
        <v>900</v>
      </c>
    </row>
    <row r="24" spans="1:3" ht="12.75">
      <c r="A24" t="s">
        <v>12</v>
      </c>
      <c r="C24" s="10">
        <f>G22/C22*100</f>
        <v>9000</v>
      </c>
    </row>
    <row r="26" s="5" customFormat="1" ht="15.75">
      <c r="A26" s="11" t="s">
        <v>15</v>
      </c>
    </row>
    <row r="28" spans="1:5" ht="12.75">
      <c r="A28" t="s">
        <v>14</v>
      </c>
      <c r="D28" s="9">
        <v>20000</v>
      </c>
      <c r="E28" t="s">
        <v>20</v>
      </c>
    </row>
    <row r="30" spans="1:8" ht="12.75">
      <c r="A30" t="s">
        <v>80</v>
      </c>
      <c r="G30" s="9">
        <v>2</v>
      </c>
      <c r="H30" t="s">
        <v>18</v>
      </c>
    </row>
    <row r="32" spans="1:5" ht="12.75">
      <c r="A32" t="s">
        <v>19</v>
      </c>
      <c r="E32" s="9">
        <v>5</v>
      </c>
    </row>
    <row r="34" spans="1:12" ht="12.75">
      <c r="A34" t="s">
        <v>78</v>
      </c>
      <c r="K34" s="10">
        <f>D28*POWER((1+G30/100),E32)</f>
        <v>22081.616064</v>
      </c>
      <c r="L34" t="s">
        <v>20</v>
      </c>
    </row>
    <row r="35" ht="12.75">
      <c r="K35" s="34"/>
    </row>
    <row r="36" ht="15.75">
      <c r="A36" s="11" t="s">
        <v>21</v>
      </c>
    </row>
    <row r="38" spans="1:5" ht="12.75">
      <c r="A38" t="s">
        <v>14</v>
      </c>
      <c r="D38" s="9">
        <v>20000</v>
      </c>
      <c r="E38" t="s">
        <v>20</v>
      </c>
    </row>
    <row r="40" spans="1:7" ht="12.75">
      <c r="A40" t="s">
        <v>16</v>
      </c>
      <c r="F40" s="9">
        <v>2</v>
      </c>
      <c r="G40" t="s">
        <v>23</v>
      </c>
    </row>
    <row r="42" spans="1:7" ht="12.75">
      <c r="A42" t="s">
        <v>22</v>
      </c>
      <c r="F42" s="9">
        <v>30000</v>
      </c>
      <c r="G42" t="s">
        <v>20</v>
      </c>
    </row>
    <row r="44" spans="1:7" ht="12.75">
      <c r="A44" t="s">
        <v>24</v>
      </c>
      <c r="F44" s="12">
        <f>LN(F42/D38)/LN(1+F40/100)</f>
        <v>20.475318857633887</v>
      </c>
      <c r="G44" t="s">
        <v>25</v>
      </c>
    </row>
    <row r="46" ht="15.75">
      <c r="A46" s="11" t="s">
        <v>26</v>
      </c>
    </row>
    <row r="48" spans="1:7" ht="12.75">
      <c r="A48" t="s">
        <v>16</v>
      </c>
      <c r="F48" s="9">
        <v>1.5</v>
      </c>
      <c r="G48" t="s">
        <v>23</v>
      </c>
    </row>
    <row r="50" spans="1:5" ht="12.75">
      <c r="A50" t="s">
        <v>19</v>
      </c>
      <c r="E50" s="9">
        <v>4</v>
      </c>
    </row>
    <row r="52" spans="1:9" ht="12.75">
      <c r="A52" t="s">
        <v>27</v>
      </c>
      <c r="H52" s="9">
        <v>100000</v>
      </c>
      <c r="I52" t="s">
        <v>20</v>
      </c>
    </row>
    <row r="54" spans="1:8" ht="12.75">
      <c r="A54" t="s">
        <v>28</v>
      </c>
      <c r="G54" s="10">
        <f>H52/POWER(1+F48/100,E50)</f>
        <v>94218.42302867245</v>
      </c>
      <c r="H54" t="s">
        <v>20</v>
      </c>
    </row>
    <row r="56" s="13" customFormat="1" ht="15.75">
      <c r="A56" s="6" t="s">
        <v>76</v>
      </c>
    </row>
    <row r="57" ht="12.75">
      <c r="A57" t="s">
        <v>29</v>
      </c>
    </row>
    <row r="58" spans="1:6" ht="12.75">
      <c r="A58" t="s">
        <v>30</v>
      </c>
      <c r="F58" t="s">
        <v>32</v>
      </c>
    </row>
    <row r="59" spans="1:3" ht="12.75">
      <c r="A59" t="s">
        <v>31</v>
      </c>
      <c r="C59" t="s">
        <v>33</v>
      </c>
    </row>
    <row r="61" spans="1:10" s="5" customFormat="1" ht="15.75">
      <c r="A61" s="5" t="s">
        <v>50</v>
      </c>
      <c r="D61" s="22" t="s">
        <v>52</v>
      </c>
      <c r="E61" s="32" t="s">
        <v>51</v>
      </c>
      <c r="F61" s="33"/>
      <c r="G61" s="33"/>
      <c r="H61" s="33"/>
      <c r="I61" s="33"/>
      <c r="J61" s="33"/>
    </row>
    <row r="63" spans="1:5" ht="12.75">
      <c r="A63" t="s">
        <v>14</v>
      </c>
      <c r="D63" s="9">
        <v>10000</v>
      </c>
      <c r="E63" t="s">
        <v>20</v>
      </c>
    </row>
    <row r="65" spans="1:7" ht="12.75">
      <c r="A65" t="s">
        <v>36</v>
      </c>
      <c r="F65" s="9">
        <v>12</v>
      </c>
      <c r="G65" t="s">
        <v>17</v>
      </c>
    </row>
    <row r="67" ht="12.75">
      <c r="A67" t="s">
        <v>37</v>
      </c>
    </row>
    <row r="69" spans="1:4" ht="12.75">
      <c r="A69" t="s">
        <v>38</v>
      </c>
      <c r="D69">
        <f>F65/4/100</f>
        <v>0.03</v>
      </c>
    </row>
    <row r="71" spans="1:8" ht="12.75">
      <c r="A71" t="s">
        <v>39</v>
      </c>
      <c r="G71">
        <f>D69*D63</f>
        <v>300</v>
      </c>
      <c r="H71" t="s">
        <v>20</v>
      </c>
    </row>
    <row r="72" spans="1:9" ht="12.75">
      <c r="A72" t="s">
        <v>41</v>
      </c>
      <c r="H72">
        <f>6*D63*D69</f>
        <v>1800</v>
      </c>
      <c r="I72" t="s">
        <v>20</v>
      </c>
    </row>
    <row r="74" spans="1:9" ht="12.75">
      <c r="A74" t="s">
        <v>40</v>
      </c>
      <c r="H74" s="14">
        <f>D63*POWER(1+D69,6)-D63</f>
        <v>1940.5229652899998</v>
      </c>
      <c r="I74" t="s">
        <v>20</v>
      </c>
    </row>
    <row r="76" spans="1:5" ht="12.75">
      <c r="A76" t="s">
        <v>42</v>
      </c>
      <c r="D76" s="14">
        <f>H74-H72</f>
        <v>140.52296528999977</v>
      </c>
      <c r="E76" t="s">
        <v>20</v>
      </c>
    </row>
    <row r="78" ht="12.75">
      <c r="A78" t="s">
        <v>75</v>
      </c>
    </row>
    <row r="79" spans="1:9" ht="12.75">
      <c r="A79" s="31" t="s">
        <v>44</v>
      </c>
      <c r="B79" s="31"/>
      <c r="C79" s="17">
        <v>1</v>
      </c>
      <c r="D79" s="17">
        <v>2</v>
      </c>
      <c r="E79" s="17">
        <v>3</v>
      </c>
      <c r="F79" s="17">
        <v>4</v>
      </c>
      <c r="G79" s="17">
        <v>5</v>
      </c>
      <c r="H79" s="17">
        <v>6</v>
      </c>
      <c r="I79" s="17" t="s">
        <v>47</v>
      </c>
    </row>
    <row r="80" spans="1:9" ht="12.75">
      <c r="A80" s="31" t="s">
        <v>45</v>
      </c>
      <c r="B80" s="31"/>
      <c r="C80" s="17">
        <f aca="true" t="shared" si="0" ref="C80:H80">$G$71</f>
        <v>300</v>
      </c>
      <c r="D80" s="17">
        <f t="shared" si="0"/>
        <v>300</v>
      </c>
      <c r="E80" s="17">
        <f t="shared" si="0"/>
        <v>300</v>
      </c>
      <c r="F80" s="17">
        <f t="shared" si="0"/>
        <v>300</v>
      </c>
      <c r="G80" s="17">
        <f t="shared" si="0"/>
        <v>300</v>
      </c>
      <c r="H80" s="17">
        <f t="shared" si="0"/>
        <v>300</v>
      </c>
      <c r="I80" s="17">
        <f>SUM(C80:H80)</f>
        <v>1800</v>
      </c>
    </row>
    <row r="81" spans="1:9" ht="12.75">
      <c r="A81" s="31" t="s">
        <v>46</v>
      </c>
      <c r="B81" s="31"/>
      <c r="C81" s="15">
        <f>D63*(1+D69)-D63</f>
        <v>300</v>
      </c>
      <c r="D81" s="15">
        <f>C81*(1+$D$69)</f>
        <v>309</v>
      </c>
      <c r="E81" s="15">
        <f>D81*(1+$D$69)</f>
        <v>318.27</v>
      </c>
      <c r="F81" s="15">
        <f>E81*(1+$D$69)</f>
        <v>327.8181</v>
      </c>
      <c r="G81" s="15">
        <f>F81*(1+$D$69)</f>
        <v>337.652643</v>
      </c>
      <c r="H81" s="15">
        <f>G81*(1+$D$69)</f>
        <v>347.78222229</v>
      </c>
      <c r="I81" s="16">
        <f>SUM(C81:H81)</f>
        <v>1940.5229652899998</v>
      </c>
    </row>
    <row r="83" ht="12.75">
      <c r="A83" t="s">
        <v>43</v>
      </c>
    </row>
    <row r="107" s="18" customFormat="1" ht="11.25">
      <c r="A107" s="18" t="s">
        <v>48</v>
      </c>
    </row>
    <row r="108" s="19" customFormat="1" ht="11.25">
      <c r="A108" s="19" t="s">
        <v>49</v>
      </c>
    </row>
    <row r="110" spans="1:10" s="5" customFormat="1" ht="15.75">
      <c r="A110" s="5" t="s">
        <v>53</v>
      </c>
      <c r="D110" s="22"/>
      <c r="E110" s="20"/>
      <c r="J110" s="21"/>
    </row>
    <row r="112" spans="1:6" ht="12.75">
      <c r="A112" t="s">
        <v>54</v>
      </c>
      <c r="E112" s="9">
        <v>15</v>
      </c>
      <c r="F112" t="s">
        <v>17</v>
      </c>
    </row>
    <row r="114" spans="1:8" ht="12.75">
      <c r="A114" t="s">
        <v>60</v>
      </c>
      <c r="H114" s="9">
        <v>5</v>
      </c>
    </row>
    <row r="116" spans="1:10" ht="12.75">
      <c r="A116" t="s">
        <v>55</v>
      </c>
      <c r="I116" s="9">
        <v>1</v>
      </c>
      <c r="J116" t="s">
        <v>20</v>
      </c>
    </row>
    <row r="118" spans="1:9" ht="12.75">
      <c r="A118" t="s">
        <v>56</v>
      </c>
      <c r="H118" s="10">
        <f>I116*E112/100/(1+E112/100)/(POWER(1+E112/100,H114)-1)</f>
        <v>0.12897004561872036</v>
      </c>
      <c r="I118" t="s">
        <v>57</v>
      </c>
    </row>
    <row r="120" spans="1:10" s="5" customFormat="1" ht="15.75">
      <c r="A120" s="5" t="s">
        <v>66</v>
      </c>
      <c r="D120" s="22"/>
      <c r="E120" s="20"/>
      <c r="J120" s="21"/>
    </row>
    <row r="122" spans="1:6" ht="12.75">
      <c r="A122" t="s">
        <v>58</v>
      </c>
      <c r="E122" s="9">
        <v>30</v>
      </c>
      <c r="F122" t="s">
        <v>20</v>
      </c>
    </row>
    <row r="124" spans="1:8" ht="12.75">
      <c r="A124" t="s">
        <v>63</v>
      </c>
      <c r="G124" s="9">
        <v>1.6667</v>
      </c>
      <c r="H124" t="s">
        <v>59</v>
      </c>
    </row>
    <row r="126" spans="1:8" ht="12.75">
      <c r="A126" t="s">
        <v>60</v>
      </c>
      <c r="H126" s="9">
        <v>10</v>
      </c>
    </row>
    <row r="128" spans="1:10" ht="12.75">
      <c r="A128" t="s">
        <v>61</v>
      </c>
      <c r="I128" s="10">
        <f>E122*G124/100/(1-POWER(1+G124/100,-H126))</f>
        <v>3.281820974593005</v>
      </c>
      <c r="J128" t="s">
        <v>20</v>
      </c>
    </row>
    <row r="130" spans="1:6" ht="12.75">
      <c r="A130" t="s">
        <v>62</v>
      </c>
      <c r="E130" s="10">
        <f>I128*H126</f>
        <v>32.81820974593005</v>
      </c>
      <c r="F130" t="s">
        <v>20</v>
      </c>
    </row>
    <row r="132" spans="1:7" ht="12.75">
      <c r="A132" t="s">
        <v>65</v>
      </c>
      <c r="F132" s="10">
        <f>E130-E122</f>
        <v>2.818209745930048</v>
      </c>
      <c r="G132" t="s">
        <v>20</v>
      </c>
    </row>
    <row r="134" spans="1:10" s="5" customFormat="1" ht="15.75">
      <c r="A134" s="5" t="s">
        <v>64</v>
      </c>
      <c r="D134" s="22"/>
      <c r="E134" s="20"/>
      <c r="J134" s="21"/>
    </row>
    <row r="136" spans="1:7" ht="12.75">
      <c r="A136" t="s">
        <v>67</v>
      </c>
      <c r="F136" s="9">
        <v>1000000</v>
      </c>
      <c r="G136" t="s">
        <v>20</v>
      </c>
    </row>
    <row r="138" spans="1:8" ht="12.75">
      <c r="A138" t="s">
        <v>68</v>
      </c>
      <c r="G138" s="9">
        <v>5</v>
      </c>
      <c r="H138" t="s">
        <v>59</v>
      </c>
    </row>
    <row r="140" spans="1:8" ht="12.75">
      <c r="A140" t="s">
        <v>69</v>
      </c>
      <c r="H140" s="9">
        <v>5</v>
      </c>
    </row>
    <row r="142" ht="12.75">
      <c r="A142" t="s">
        <v>37</v>
      </c>
    </row>
    <row r="144" spans="1:11" ht="12.75">
      <c r="A144" t="s">
        <v>70</v>
      </c>
      <c r="J144" s="10">
        <f>F136/POWER(1+G138/100,H140)</f>
        <v>783526.166468459</v>
      </c>
      <c r="K144" t="s">
        <v>20</v>
      </c>
    </row>
    <row r="146" spans="1:7" ht="12.75">
      <c r="A146" t="s">
        <v>71</v>
      </c>
      <c r="F146" s="10">
        <f>F136-J144</f>
        <v>216473.83353154105</v>
      </c>
      <c r="G146" t="s">
        <v>20</v>
      </c>
    </row>
    <row r="148" spans="1:10" ht="12.75">
      <c r="A148" t="s">
        <v>72</v>
      </c>
      <c r="I148" s="10">
        <f>F136*POWER(1-G138/100,5)</f>
        <v>773780.9375</v>
      </c>
      <c r="J148" t="s">
        <v>20</v>
      </c>
    </row>
    <row r="150" spans="1:6" ht="12.75">
      <c r="A150" t="s">
        <v>73</v>
      </c>
      <c r="E150" s="10">
        <f>F136-I148</f>
        <v>226219.0625</v>
      </c>
      <c r="F150" t="s">
        <v>20</v>
      </c>
    </row>
    <row r="152" spans="1:6" ht="12.75">
      <c r="A152" t="s">
        <v>74</v>
      </c>
      <c r="E152" s="10">
        <f>E150-F146</f>
        <v>9745.228968458949</v>
      </c>
      <c r="F152" t="s">
        <v>20</v>
      </c>
    </row>
    <row r="1827" spans="1:4" s="2" customFormat="1" ht="15.75" hidden="1">
      <c r="A1827" s="24" t="s">
        <v>0</v>
      </c>
      <c r="B1827" s="25"/>
      <c r="C1827" s="25"/>
      <c r="D1827" s="3" t="s">
        <v>1</v>
      </c>
    </row>
  </sheetData>
  <mergeCells count="10">
    <mergeCell ref="A10:K10"/>
    <mergeCell ref="A1827:C1827"/>
    <mergeCell ref="A1:K1"/>
    <mergeCell ref="A3:C3"/>
    <mergeCell ref="A5:K7"/>
    <mergeCell ref="A8:H8"/>
    <mergeCell ref="A79:B79"/>
    <mergeCell ref="A80:B80"/>
    <mergeCell ref="A81:B81"/>
    <mergeCell ref="E61:J61"/>
  </mergeCells>
  <hyperlinks>
    <hyperlink ref="A3" r:id="rId1" display="http://www.mathprofi.ru/"/>
    <hyperlink ref="A1827" r:id="rId2" display="http://www.mathprofi.ru/"/>
    <hyperlink ref="A8" r:id="rId3" display="http://mathprofi.ru/files/zadachi_finansovoi_matematiki.pdf"/>
    <hyperlink ref="E61" r:id="rId4" display="http://mathprofi.ru/files/zadachi_finansovoi_matematiki.pdf "/>
  </hyperlinks>
  <printOptions/>
  <pageMargins left="0.75" right="0.75" top="1" bottom="1" header="0.5" footer="0.5"/>
  <pageSetup horizontalDpi="600" verticalDpi="600" orientation="portrait" paperSize="9" r:id="rId51"/>
  <drawing r:id="rId50"/>
  <legacyDrawing r:id="rId49"/>
  <oleObjects>
    <oleObject progId="Equation.3" shapeId="702490" r:id="rId5"/>
    <oleObject progId="Equation.3" shapeId="710022" r:id="rId6"/>
    <oleObject progId="Equation.3" shapeId="716625" r:id="rId7"/>
    <oleObject progId="Equation.3" shapeId="718659" r:id="rId8"/>
    <oleObject progId="Equation.3" shapeId="762709" r:id="rId9"/>
    <oleObject progId="Equation.3" shapeId="763947" r:id="rId10"/>
    <oleObject progId="Equation.3" shapeId="765916" r:id="rId11"/>
    <oleObject progId="Equation.3" shapeId="768258" r:id="rId12"/>
    <oleObject progId="Equation.3" shapeId="884787" r:id="rId13"/>
    <oleObject progId="Equation.3" shapeId="898219" r:id="rId14"/>
    <oleObject progId="Equation.3" shapeId="912264" r:id="rId15"/>
    <oleObject progId="Equation.3" shapeId="1214171" r:id="rId16"/>
    <oleObject progId="Equation.3" shapeId="1214172" r:id="rId17"/>
    <oleObject progId="Equation.3" shapeId="1216871" r:id="rId18"/>
    <oleObject progId="Equation.3" shapeId="1220620" r:id="rId19"/>
    <oleObject progId="Equation.3" shapeId="1255710" r:id="rId20"/>
    <oleObject progId="Equation.3" shapeId="1256556" r:id="rId21"/>
    <oleObject progId="Equation.3" shapeId="1262754" r:id="rId22"/>
    <oleObject progId="Equation.3" shapeId="1268134" r:id="rId23"/>
    <oleObject progId="Equation.3" shapeId="1359242" r:id="rId24"/>
    <oleObject progId="Equation.3" shapeId="1362038" r:id="rId25"/>
    <oleObject progId="Equation.3" shapeId="1564237" r:id="rId26"/>
    <oleObject progId="Equation.3" shapeId="1570973" r:id="rId27"/>
    <oleObject progId="Equation.3" shapeId="1579969" r:id="rId28"/>
    <oleObject progId="Equation.3" shapeId="1597319" r:id="rId29"/>
    <oleObject progId="Equation.3" shapeId="1601354" r:id="rId30"/>
    <oleObject progId="Equation.3" shapeId="1605259" r:id="rId31"/>
    <oleObject progId="Equation.3" shapeId="846774" r:id="rId32"/>
    <oleObject progId="Equation.3" shapeId="853279" r:id="rId33"/>
    <oleObject progId="Equation.3" shapeId="858156" r:id="rId34"/>
    <oleObject progId="Equation.3" shapeId="873562" r:id="rId35"/>
    <oleObject progId="Equation.3" shapeId="500908" r:id="rId36"/>
    <oleObject progId="Equation.3" shapeId="501896" r:id="rId37"/>
    <oleObject progId="Equation.3" shapeId="508922" r:id="rId38"/>
    <oleObject progId="Equation.3" shapeId="522850" r:id="rId39"/>
    <oleObject progId="Equation.3" shapeId="953122" r:id="rId40"/>
    <oleObject progId="Equation.3" shapeId="962617" r:id="rId41"/>
    <oleObject progId="Equation.3" shapeId="963689" r:id="rId42"/>
    <oleObject progId="Equation.3" shapeId="979064" r:id="rId43"/>
    <oleObject progId="Equation.3" shapeId="986125" r:id="rId44"/>
    <oleObject progId="Equation.3" shapeId="1097057" r:id="rId45"/>
    <oleObject progId="Equation.3" shapeId="1108372" r:id="rId46"/>
    <oleObject progId="Equation.3" shapeId="1112931" r:id="rId47"/>
    <oleObject progId="Equation.3" shapeId="542011" r:id="rId4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dcterms:created xsi:type="dcterms:W3CDTF">1996-10-08T23:32:33Z</dcterms:created>
  <dcterms:modified xsi:type="dcterms:W3CDTF">2015-01-23T15:39:44Z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